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<sst xmlns="http://schemas.openxmlformats.org/spreadsheetml/2006/main" count="104" uniqueCount="90">
  <si>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</si>
  <si>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</si>
  <si>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</si>
  <si>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</si>
  <si>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</si>
  <si>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</si>
  <si>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</si>
  <si>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</si>
  <si>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</si>
  <si>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</si>
  <si>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</si>
  <si>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</si>
  <si>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</si>
  <si>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</si>
  <si>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</si>
  <si>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</si>
  <si>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</si>
  <si>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</si>
  <si>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</si>
  <si>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</si>
  <si>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</si>
  <si>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</si>
  <si>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</si>
  <si>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</si>
  <si>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</si>
  <si>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</si>
  <si>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</si>
  <si>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</si>
  <si>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</si>
  <si>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</si>
  <si>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</si>
  <si>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</si>
  <si>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</si>
  <si>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</si>
  <si>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</si>
  <si>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</si>
  <si>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</si>
  <si>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</si>
  <si>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</si>
  <si>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</si>
  <si>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</si>
  <si>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</si>
  <si>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</si>
  <si>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</si>
  <si>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</si>
  <si>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</si>
  <si>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</si>
  <si>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</si>
  <si>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</si>
  <si>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</si>
  <si>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</si>
  <si>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</si>
  <si>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</si>
  <si>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</si>
  <si>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</si>
  <si>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</si>
  <si>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</si>
  <si>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</si>
  <si>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</si>
  <si>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</si>
  <si>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</si>
  <si>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</si>
  <si>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</si>
  <si>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</si>
  <si>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</si>
  <si>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</si>
  <si>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</si>
  <si>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</si>
  <si>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</si>
  <si>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</si>
  <si>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</si>
  <si>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</si>
  <si>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</si>
  <si>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</si>
  <si>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</si>
  <si>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</si>
  <si>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</si>
  <si>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</si>
  <si>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</si>
  <si>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</si>
  <si>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</si>
  <si>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</si>
  <si>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</si>
  <si>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</si>
  <si>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</si>
  <si>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</si>
  <si>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2021/2020, %</t>
  </si>
  <si>
    <t>Исполнено, всего (без межбюджетных трансфертов) за 1 полугодие 2020 года, тыс. рублей</t>
  </si>
  <si>
    <t>Исполнено, всего (без межбюджетных трансфертов) за 1 полугодие 2021 года, тыс. рублей</t>
  </si>
  <si>
    <t>Сведения об исполнении консолидированного бюджета Нижневартовского района за 1  полугодие 2021 года по расходам в разрезе разделов и подразделов классификации расходов бюджета в сравнении с соответствующим периодом 2020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</si>
</sst>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186" fontId="51" fillId="0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 applyAlignment="1" applyProtection="1">
      <alignment/>
      <protection hidden="1"/>
    </xf>
    <xf numFmtId="186" fontId="51" fillId="33" borderId="10" xfId="81" applyNumberFormat="1" applyFont="1" applyFill="1" applyBorder="1" applyAlignment="1" applyProtection="1">
      <alignment/>
      <protection hidden="1"/>
    </xf>
    <xf numFmtId="186" fontId="54" fillId="33" borderId="10" xfId="81" applyNumberFormat="1" applyFont="1" applyFill="1" applyBorder="1">
      <alignment/>
      <protection/>
    </xf>
    <xf numFmtId="186" fontId="51" fillId="33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5" fillId="0" borderId="10" xfId="81" applyNumberFormat="1" applyFont="1" applyBorder="1">
      <alignment/>
      <protection/>
    </xf>
    <xf numFmtId="186" fontId="51" fillId="0" borderId="10" xfId="81" applyNumberFormat="1" applyFont="1" applyFill="1" applyBorder="1" applyAlignment="1" applyProtection="1">
      <alignment wrapText="1"/>
      <protection hidden="1"/>
    </xf>
    <xf numFmtId="186" fontId="54" fillId="0" borderId="10" xfId="81" applyNumberFormat="1" applyFont="1" applyBorder="1">
      <alignment/>
      <protection/>
    </xf>
    <xf numFmtId="186" fontId="52" fillId="0" borderId="10" xfId="81" applyNumberFormat="1" applyFont="1" applyFill="1" applyBorder="1" applyAlignment="1" applyProtection="1">
      <alignment/>
      <protection hidden="1"/>
    </xf>
    <xf numFmtId="186" fontId="51" fillId="34" borderId="10" xfId="81" applyNumberFormat="1" applyFont="1" applyFill="1" applyBorder="1" applyAlignment="1" applyProtection="1">
      <alignment vertical="center"/>
      <protection hidden="1"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186" fontId="52" fillId="0" borderId="10" xfId="81" applyNumberFormat="1" applyFont="1" applyFill="1" applyBorder="1">
      <alignment/>
      <protection/>
    </xf>
    <xf numFmtId="186" fontId="53" fillId="0" borderId="10" xfId="81" applyNumberFormat="1" applyFont="1" applyFill="1" applyBorder="1">
      <alignment/>
      <protection/>
    </xf>
    <xf numFmtId="186" fontId="52" fillId="0" borderId="10" xfId="81" applyNumberFormat="1" applyFont="1" applyFill="1" applyBorder="1" applyAlignment="1" applyProtection="1">
      <alignment wrapText="1"/>
      <protection hidden="1"/>
    </xf>
    <xf numFmtId="186" fontId="54" fillId="0" borderId="10" xfId="81" applyNumberFormat="1" applyFont="1" applyFill="1" applyBorder="1">
      <alignment/>
      <protection/>
    </xf>
    <xf numFmtId="186" fontId="55" fillId="0" borderId="10" xfId="81" applyNumberFormat="1" applyFont="1" applyFill="1" applyBorder="1">
      <alignment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L2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4" s="2" customFormat="1" ht="15.75" customHeight="1">
      <c r="A3" s="3"/>
      <c r="B3" s="3"/>
      <c r="C3" s="3"/>
      <c r="D3" s="3"/>
    </row>
    <row r="4" spans="1:12" ht="60" customHeight="1">
      <c r="A4" s="54" t="s">
        <v>0</v>
      </c>
      <c r="B4" s="55" t="s">
        <v>1</v>
      </c>
      <c r="C4" s="55" t="s">
        <v>2</v>
      </c>
      <c r="D4" s="53" t="s">
        <v>87</v>
      </c>
      <c r="E4" s="53" t="s">
        <v>62</v>
      </c>
      <c r="F4" s="53"/>
      <c r="G4" s="53" t="s">
        <v>88</v>
      </c>
      <c r="H4" s="53" t="s">
        <v>62</v>
      </c>
      <c r="I4" s="53"/>
      <c r="J4" s="53" t="s">
        <v>86</v>
      </c>
      <c r="K4" s="53"/>
      <c r="L4" s="53"/>
    </row>
    <row r="5" spans="1:12" ht="51" customHeight="1">
      <c r="A5" s="54"/>
      <c r="B5" s="55"/>
      <c r="C5" s="55"/>
      <c r="D5" s="53"/>
      <c r="E5" s="5" t="s">
        <v>63</v>
      </c>
      <c r="F5" s="6" t="s">
        <v>64</v>
      </c>
      <c r="G5" s="53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39">
        <f>D8+D9+D10+D11+D12+D13+D14+D15+D16+D17+D18</f>
        <v>431013.606</v>
      </c>
      <c r="E7" s="39">
        <f>E8+E9+E10+E11+E12+E13+E14+E15+E16+E17+E18</f>
        <v>322643.25800000003</v>
      </c>
      <c r="F7" s="39">
        <f>F8+F9+F10+F11+F12+F13+F14+F15+F16+F17+F18</f>
        <v>114405.403</v>
      </c>
      <c r="G7" s="39">
        <f>G8+G9+G10+G11+G12+G13+G14+G15+G16+G17+G18</f>
        <v>457851.725</v>
      </c>
      <c r="H7" s="39">
        <f>H8+H9+H10+H11+H12+H13+H14+H15+H16+H17+H18</f>
        <v>339797.756</v>
      </c>
      <c r="I7" s="39">
        <f>I8+I9+I10+I11+I12+I13+I14+I15+I16+I17+I18</f>
        <v>123941.019</v>
      </c>
      <c r="J7" s="10">
        <f>G7/D7*100</f>
        <v>106.22674519467488</v>
      </c>
      <c r="K7" s="27">
        <f>H7/E7*100</f>
        <v>105.31686237807578</v>
      </c>
      <c r="L7" s="11">
        <f aca="true" t="shared" si="0" ref="J7:L9">I7/F7*100</f>
        <v>108.33493502050773</v>
      </c>
    </row>
    <row r="8" spans="1:12" ht="63">
      <c r="A8" s="32" t="s">
        <v>5</v>
      </c>
      <c r="B8" s="13">
        <v>1</v>
      </c>
      <c r="C8" s="13">
        <v>2</v>
      </c>
      <c r="D8" s="50">
        <f>E8+F8</f>
        <v>23562.872</v>
      </c>
      <c r="E8" s="40">
        <v>14066.863</v>
      </c>
      <c r="F8" s="56">
        <v>9496.009</v>
      </c>
      <c r="G8" s="50">
        <f>H8+I8</f>
        <v>31230.282999999996</v>
      </c>
      <c r="H8" s="50">
        <v>20960.778</v>
      </c>
      <c r="I8" s="56">
        <v>10269.505</v>
      </c>
      <c r="J8" s="14">
        <f t="shared" si="0"/>
        <v>132.54022260104793</v>
      </c>
      <c r="K8" s="28">
        <f t="shared" si="0"/>
        <v>149.00819038331431</v>
      </c>
      <c r="L8" s="15">
        <f t="shared" si="0"/>
        <v>108.1454851190642</v>
      </c>
    </row>
    <row r="9" spans="1:12" ht="78.75">
      <c r="A9" s="32" t="s">
        <v>6</v>
      </c>
      <c r="B9" s="13">
        <v>1</v>
      </c>
      <c r="C9" s="13">
        <v>3</v>
      </c>
      <c r="D9" s="50">
        <f aca="true" t="shared" si="1" ref="D9:D17">E9+F9</f>
        <v>1028.012</v>
      </c>
      <c r="E9" s="40"/>
      <c r="F9" s="56">
        <v>1028.012</v>
      </c>
      <c r="G9" s="50">
        <f aca="true" t="shared" si="2" ref="G9:G18">H9+I9</f>
        <v>1281.723</v>
      </c>
      <c r="H9" s="50"/>
      <c r="I9" s="56">
        <v>1281.723</v>
      </c>
      <c r="J9" s="14">
        <f aca="true" t="shared" si="3" ref="J9:J18">G9/D9*100</f>
        <v>124.67977027505516</v>
      </c>
      <c r="K9" s="28" t="e">
        <f t="shared" si="0"/>
        <v>#DIV/0!</v>
      </c>
      <c r="L9" s="15">
        <f aca="true" t="shared" si="4" ref="L9:L18">I9/F9*100</f>
        <v>124.67977027505516</v>
      </c>
    </row>
    <row r="10" spans="1:12" ht="84" customHeight="1">
      <c r="A10" s="32" t="s">
        <v>7</v>
      </c>
      <c r="B10" s="13">
        <v>1</v>
      </c>
      <c r="C10" s="13">
        <v>4</v>
      </c>
      <c r="D10" s="50">
        <v>232494.964</v>
      </c>
      <c r="E10" s="40">
        <v>198218.6</v>
      </c>
      <c r="F10" s="56">
        <v>40098.499</v>
      </c>
      <c r="G10" s="50">
        <v>266874.407</v>
      </c>
      <c r="H10" s="50">
        <v>231121.816</v>
      </c>
      <c r="I10" s="56">
        <v>41639.641</v>
      </c>
      <c r="J10" s="14">
        <f t="shared" si="3"/>
        <v>114.78717749774572</v>
      </c>
      <c r="K10" s="28">
        <f aca="true" t="shared" si="5" ref="K10:K18">H10/E10*100</f>
        <v>116.59945938473987</v>
      </c>
      <c r="L10" s="15">
        <f t="shared" si="4"/>
        <v>103.84339074637184</v>
      </c>
    </row>
    <row r="11" spans="1:12" ht="27.75" customHeight="1">
      <c r="A11" s="32" t="s">
        <v>8</v>
      </c>
      <c r="B11" s="13">
        <v>1</v>
      </c>
      <c r="C11" s="13">
        <v>5</v>
      </c>
      <c r="D11" s="50">
        <f>E11+F11</f>
        <v>0.452</v>
      </c>
      <c r="E11" s="40">
        <v>0.452</v>
      </c>
      <c r="F11" s="57"/>
      <c r="G11" s="50">
        <f>H11+I11</f>
        <v>0</v>
      </c>
      <c r="H11" s="50"/>
      <c r="I11" s="57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50">
        <v>4746.333</v>
      </c>
      <c r="E12" s="40">
        <v>4746.333</v>
      </c>
      <c r="F12" s="57"/>
      <c r="G12" s="58">
        <f>H12+I12</f>
        <v>6541.863</v>
      </c>
      <c r="H12" s="50">
        <v>6541.863</v>
      </c>
      <c r="I12" s="57"/>
      <c r="J12" s="14">
        <f t="shared" si="3"/>
        <v>137.82983621250344</v>
      </c>
      <c r="K12" s="28">
        <f t="shared" si="5"/>
        <v>137.82983621250344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46">
        <f t="shared" si="1"/>
        <v>0</v>
      </c>
      <c r="E13" s="42"/>
      <c r="F13" s="57"/>
      <c r="G13" s="46">
        <f t="shared" si="2"/>
        <v>0</v>
      </c>
      <c r="H13" s="46"/>
      <c r="I13" s="57"/>
      <c r="J13" s="14" t="e">
        <f t="shared" si="3"/>
        <v>#DIV/0!</v>
      </c>
      <c r="K13" s="28"/>
      <c r="L13" s="15" t="e">
        <f t="shared" si="4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46">
        <f t="shared" si="1"/>
        <v>0</v>
      </c>
      <c r="E14" s="42"/>
      <c r="F14" s="57"/>
      <c r="G14" s="46">
        <f t="shared" si="2"/>
        <v>0</v>
      </c>
      <c r="H14" s="46"/>
      <c r="I14" s="57"/>
      <c r="J14" s="14" t="e">
        <f t="shared" si="3"/>
        <v>#DIV/0!</v>
      </c>
      <c r="K14" s="28" t="e">
        <f t="shared" si="5"/>
        <v>#DIV/0!</v>
      </c>
      <c r="L14" s="15" t="e">
        <f t="shared" si="4"/>
        <v>#DIV/0!</v>
      </c>
    </row>
    <row r="15" spans="1:12" ht="20.25" customHeight="1">
      <c r="A15" s="32" t="s">
        <v>12</v>
      </c>
      <c r="B15" s="13">
        <v>1</v>
      </c>
      <c r="C15" s="13">
        <v>11</v>
      </c>
      <c r="D15" s="50">
        <f t="shared" si="1"/>
        <v>0</v>
      </c>
      <c r="E15" s="42"/>
      <c r="F15" s="57"/>
      <c r="G15" s="50">
        <f t="shared" si="2"/>
        <v>0</v>
      </c>
      <c r="H15" s="46"/>
      <c r="I15" s="57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46">
        <f t="shared" si="1"/>
        <v>0</v>
      </c>
      <c r="E16" s="42"/>
      <c r="F16" s="57"/>
      <c r="G16" s="46">
        <f t="shared" si="2"/>
        <v>0</v>
      </c>
      <c r="H16" s="46"/>
      <c r="I16" s="57"/>
      <c r="J16" s="14" t="e">
        <f t="shared" si="3"/>
        <v>#DIV/0!</v>
      </c>
      <c r="K16" s="28" t="e">
        <f t="shared" si="5"/>
        <v>#DIV/0!</v>
      </c>
      <c r="L16" s="15" t="e">
        <f t="shared" si="4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46">
        <f t="shared" si="1"/>
        <v>0</v>
      </c>
      <c r="E17" s="42"/>
      <c r="F17" s="57"/>
      <c r="G17" s="46">
        <f t="shared" si="2"/>
        <v>0</v>
      </c>
      <c r="H17" s="46"/>
      <c r="I17" s="57"/>
      <c r="J17" s="14" t="e">
        <f t="shared" si="3"/>
        <v>#DIV/0!</v>
      </c>
      <c r="K17" s="28" t="e">
        <f t="shared" si="5"/>
        <v>#DIV/0!</v>
      </c>
      <c r="L17" s="15" t="e">
        <f t="shared" si="4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50">
        <v>169180.973</v>
      </c>
      <c r="E18" s="40">
        <v>105611.01</v>
      </c>
      <c r="F18" s="56">
        <v>63782.883</v>
      </c>
      <c r="G18" s="50">
        <f t="shared" si="2"/>
        <v>151923.449</v>
      </c>
      <c r="H18" s="50">
        <v>81173.299</v>
      </c>
      <c r="I18" s="56">
        <v>70750.15</v>
      </c>
      <c r="J18" s="14">
        <f t="shared" si="3"/>
        <v>89.79937064199294</v>
      </c>
      <c r="K18" s="28">
        <f t="shared" si="5"/>
        <v>76.86064076084492</v>
      </c>
      <c r="L18" s="15">
        <f t="shared" si="4"/>
        <v>110.92341185016674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39">
        <f>D20</f>
        <v>1615.381</v>
      </c>
      <c r="E19" s="43">
        <f>E20</f>
        <v>1545.843</v>
      </c>
      <c r="F19" s="39">
        <f>F20</f>
        <v>1615.381</v>
      </c>
      <c r="G19" s="39">
        <f aca="true" t="shared" si="6" ref="D19:I19">G20</f>
        <v>1439.214</v>
      </c>
      <c r="H19" s="39">
        <f t="shared" si="6"/>
        <v>1524.438</v>
      </c>
      <c r="I19" s="39">
        <f t="shared" si="6"/>
        <v>1439.214</v>
      </c>
      <c r="J19" s="10">
        <f aca="true" t="shared" si="7" ref="J19:L20">G19/D19*100</f>
        <v>89.09439940175103</v>
      </c>
      <c r="K19" s="22">
        <f t="shared" si="7"/>
        <v>98.61531863196974</v>
      </c>
      <c r="L19" s="11">
        <f t="shared" si="7"/>
        <v>89.09439940175103</v>
      </c>
    </row>
    <row r="20" spans="1:12" ht="33.75" customHeight="1">
      <c r="A20" s="32" t="s">
        <v>59</v>
      </c>
      <c r="B20" s="13">
        <v>2</v>
      </c>
      <c r="C20" s="13">
        <v>3</v>
      </c>
      <c r="D20" s="50">
        <v>1615.381</v>
      </c>
      <c r="E20" s="40">
        <v>1545.843</v>
      </c>
      <c r="F20" s="56">
        <v>1615.381</v>
      </c>
      <c r="G20" s="58">
        <v>1439.214</v>
      </c>
      <c r="H20" s="50">
        <v>1524.438</v>
      </c>
      <c r="I20" s="56">
        <v>1439.214</v>
      </c>
      <c r="J20" s="14">
        <f t="shared" si="7"/>
        <v>89.09439940175103</v>
      </c>
      <c r="K20" s="21">
        <f t="shared" si="7"/>
        <v>98.61531863196974</v>
      </c>
      <c r="L20" s="15">
        <f t="shared" si="7"/>
        <v>89.09439940175103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39">
        <f>SUM(D22:D26)</f>
        <v>35504.84100000001</v>
      </c>
      <c r="E21" s="43">
        <f>SUM(E22:E26)</f>
        <v>24748.113</v>
      </c>
      <c r="F21" s="39">
        <f>SUM(F22:F26)</f>
        <v>10878.716</v>
      </c>
      <c r="G21" s="39">
        <f aca="true" t="shared" si="8" ref="D21:I21">SUM(G22:G26)</f>
        <v>30406.662000000004</v>
      </c>
      <c r="H21" s="39">
        <f t="shared" si="8"/>
        <v>21382.717</v>
      </c>
      <c r="I21" s="39">
        <f t="shared" si="8"/>
        <v>9171.041</v>
      </c>
      <c r="J21" s="10">
        <f aca="true" t="shared" si="9" ref="J21:K26">G21/D21*100</f>
        <v>85.6408904915248</v>
      </c>
      <c r="K21" s="27">
        <f t="shared" si="9"/>
        <v>86.40140361408565</v>
      </c>
      <c r="L21" s="11">
        <f aca="true" t="shared" si="10" ref="L21:L45">I21/F21*100</f>
        <v>84.30260519715745</v>
      </c>
    </row>
    <row r="22" spans="1:12" ht="18" customHeight="1" hidden="1">
      <c r="A22" s="32" t="s">
        <v>16</v>
      </c>
      <c r="B22" s="13">
        <v>3</v>
      </c>
      <c r="C22" s="13">
        <v>2</v>
      </c>
      <c r="D22" s="50"/>
      <c r="E22" s="44"/>
      <c r="F22" s="56"/>
      <c r="G22" s="50"/>
      <c r="H22" s="59"/>
      <c r="I22" s="56"/>
      <c r="J22" s="14" t="e">
        <f t="shared" si="9"/>
        <v>#DIV/0!</v>
      </c>
      <c r="K22" s="28" t="e">
        <f t="shared" si="9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50">
        <v>3149.784</v>
      </c>
      <c r="E23" s="40">
        <v>3203.284</v>
      </c>
      <c r="F23" s="56">
        <v>38.888</v>
      </c>
      <c r="G23" s="50">
        <v>3795.521</v>
      </c>
      <c r="H23" s="50">
        <v>3832.701</v>
      </c>
      <c r="I23" s="56">
        <v>68.616</v>
      </c>
      <c r="J23" s="14">
        <f t="shared" si="9"/>
        <v>120.5009930839702</v>
      </c>
      <c r="K23" s="28">
        <f t="shared" si="9"/>
        <v>119.6491163443516</v>
      </c>
      <c r="L23" s="15">
        <f t="shared" si="10"/>
        <v>176.44517588973463</v>
      </c>
    </row>
    <row r="24" spans="1:12" ht="63">
      <c r="A24" s="32" t="s">
        <v>78</v>
      </c>
      <c r="B24" s="13">
        <v>3</v>
      </c>
      <c r="C24" s="13">
        <v>9</v>
      </c>
      <c r="D24" s="50">
        <v>30549.99</v>
      </c>
      <c r="E24" s="40">
        <v>20457.863</v>
      </c>
      <c r="F24" s="56">
        <v>10092.127</v>
      </c>
      <c r="G24" s="50">
        <f>H24+I24</f>
        <v>0</v>
      </c>
      <c r="H24" s="50"/>
      <c r="I24" s="56"/>
      <c r="J24" s="14">
        <f t="shared" si="9"/>
        <v>0</v>
      </c>
      <c r="K24" s="28">
        <f t="shared" si="9"/>
        <v>0</v>
      </c>
      <c r="L24" s="15">
        <f t="shared" si="10"/>
        <v>0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50">
        <f>E25+F25</f>
        <v>0</v>
      </c>
      <c r="E25" s="40"/>
      <c r="F25" s="56">
        <v>0</v>
      </c>
      <c r="G25" s="50">
        <f>H25+I25</f>
        <v>24168.794</v>
      </c>
      <c r="H25" s="50">
        <v>16263.79</v>
      </c>
      <c r="I25" s="56">
        <v>7905.004</v>
      </c>
      <c r="J25" s="14" t="e">
        <f t="shared" si="9"/>
        <v>#DIV/0!</v>
      </c>
      <c r="K25" s="28" t="e">
        <f t="shared" si="9"/>
        <v>#DIV/0!</v>
      </c>
      <c r="L25" s="15" t="e">
        <f t="shared" si="10"/>
        <v>#DIV/0!</v>
      </c>
    </row>
    <row r="26" spans="1:12" ht="47.25">
      <c r="A26" s="32" t="s">
        <v>18</v>
      </c>
      <c r="B26" s="13">
        <v>3</v>
      </c>
      <c r="C26" s="13">
        <v>14</v>
      </c>
      <c r="D26" s="50">
        <v>1805.067</v>
      </c>
      <c r="E26" s="40">
        <v>1086.966</v>
      </c>
      <c r="F26" s="56">
        <v>747.701</v>
      </c>
      <c r="G26" s="50">
        <v>2442.347</v>
      </c>
      <c r="H26" s="50">
        <v>1286.226</v>
      </c>
      <c r="I26" s="56">
        <v>1197.421</v>
      </c>
      <c r="J26" s="14">
        <f>G26/D26*100</f>
        <v>135.30506069857796</v>
      </c>
      <c r="K26" s="28">
        <f t="shared" si="9"/>
        <v>118.33176014705154</v>
      </c>
      <c r="L26" s="15">
        <f>I26/F26*100</f>
        <v>160.14703738526498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39">
        <f>SUM(D28:D37)</f>
        <v>164260.576</v>
      </c>
      <c r="E27" s="43">
        <f>SUM(E28:E37)</f>
        <v>110863.82199999999</v>
      </c>
      <c r="F27" s="39">
        <f>SUM(F28:F37)</f>
        <v>66942.974</v>
      </c>
      <c r="G27" s="39">
        <f>SUM(G28:G37)</f>
        <v>140009.91100000002</v>
      </c>
      <c r="H27" s="39">
        <f>SUM(H28:H37)</f>
        <v>80209.659</v>
      </c>
      <c r="I27" s="39">
        <f>SUM(I28:I37)</f>
        <v>70588.155</v>
      </c>
      <c r="J27" s="10">
        <f>G27/D27*100</f>
        <v>85.2364666004824</v>
      </c>
      <c r="K27" s="27">
        <f>H27/E27*100</f>
        <v>72.3497147698913</v>
      </c>
      <c r="L27" s="11">
        <f t="shared" si="10"/>
        <v>105.4452032561326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50">
        <v>1256.363</v>
      </c>
      <c r="E28" s="40">
        <v>762.481</v>
      </c>
      <c r="F28" s="56">
        <v>1095.463</v>
      </c>
      <c r="G28" s="50">
        <v>2358.332</v>
      </c>
      <c r="H28" s="50">
        <v>2242.797</v>
      </c>
      <c r="I28" s="56">
        <v>1177.839</v>
      </c>
      <c r="J28" s="14">
        <f>G28/D28*100</f>
        <v>187.7110357436505</v>
      </c>
      <c r="K28" s="28">
        <f>H28/E28*100</f>
        <v>294.1446409812179</v>
      </c>
      <c r="L28" s="15">
        <f t="shared" si="10"/>
        <v>107.51974279368632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46">
        <f aca="true" t="shared" si="11" ref="D29:D36">E29+F29</f>
        <v>0</v>
      </c>
      <c r="E29" s="42"/>
      <c r="F29" s="57"/>
      <c r="G29" s="46">
        <f aca="true" t="shared" si="12" ref="G29:G37">H29+I29</f>
        <v>0</v>
      </c>
      <c r="H29" s="46"/>
      <c r="I29" s="57"/>
      <c r="J29" s="10" t="e">
        <f>G29/D29*100</f>
        <v>#DIV/0!</v>
      </c>
      <c r="K29" s="27" t="e">
        <f>H29/E29*100</f>
        <v>#DIV/0!</v>
      </c>
      <c r="L29" s="15" t="e">
        <f t="shared" si="10"/>
        <v>#DIV/0!</v>
      </c>
    </row>
    <row r="30" spans="1:12" ht="15.75">
      <c r="A30" s="32" t="s">
        <v>22</v>
      </c>
      <c r="B30" s="13">
        <v>4</v>
      </c>
      <c r="C30" s="13">
        <v>5</v>
      </c>
      <c r="D30" s="50">
        <v>34033.992</v>
      </c>
      <c r="E30" s="40">
        <v>27602.492</v>
      </c>
      <c r="F30" s="56">
        <v>6431.5</v>
      </c>
      <c r="G30" s="50">
        <v>32333.799</v>
      </c>
      <c r="H30" s="50">
        <v>25878.899</v>
      </c>
      <c r="I30" s="56">
        <v>6847.06</v>
      </c>
      <c r="J30" s="14">
        <f>G30/D30*100</f>
        <v>95.00442675076141</v>
      </c>
      <c r="K30" s="28">
        <f>H30/E30*100</f>
        <v>93.75566162649373</v>
      </c>
      <c r="L30" s="15">
        <f t="shared" si="10"/>
        <v>106.46132317499806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46">
        <f t="shared" si="11"/>
        <v>0</v>
      </c>
      <c r="E31" s="42"/>
      <c r="F31" s="57"/>
      <c r="G31" s="46">
        <f t="shared" si="12"/>
        <v>0</v>
      </c>
      <c r="H31" s="46"/>
      <c r="I31" s="57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46">
        <f t="shared" si="11"/>
        <v>0</v>
      </c>
      <c r="E32" s="42"/>
      <c r="F32" s="57"/>
      <c r="G32" s="46">
        <f t="shared" si="12"/>
        <v>0</v>
      </c>
      <c r="H32" s="46"/>
      <c r="I32" s="57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50">
        <v>33833.981</v>
      </c>
      <c r="E33" s="40">
        <v>31261.832</v>
      </c>
      <c r="F33" s="56">
        <v>2572.2</v>
      </c>
      <c r="G33" s="50">
        <v>5756.759</v>
      </c>
      <c r="H33" s="50">
        <v>2672.136</v>
      </c>
      <c r="I33" s="56">
        <v>3084.623</v>
      </c>
      <c r="J33" s="14">
        <f aca="true" t="shared" si="13" ref="J33:J45">G33/D33*100</f>
        <v>17.01472552106712</v>
      </c>
      <c r="K33" s="28">
        <f aca="true" t="shared" si="14" ref="K33:K45">H33/E33*100</f>
        <v>8.54759887392396</v>
      </c>
      <c r="L33" s="15">
        <f t="shared" si="10"/>
        <v>119.92158463572041</v>
      </c>
    </row>
    <row r="34" spans="1:12" ht="15.75">
      <c r="A34" s="32" t="s">
        <v>26</v>
      </c>
      <c r="B34" s="13">
        <v>4</v>
      </c>
      <c r="C34" s="13">
        <v>9</v>
      </c>
      <c r="D34" s="50">
        <v>51597.509</v>
      </c>
      <c r="E34" s="40">
        <v>12944.589</v>
      </c>
      <c r="F34" s="56">
        <v>51597.509</v>
      </c>
      <c r="G34" s="50">
        <v>55514.259</v>
      </c>
      <c r="H34" s="50">
        <v>9932.439</v>
      </c>
      <c r="I34" s="56">
        <v>54915.259</v>
      </c>
      <c r="J34" s="14">
        <f t="shared" si="13"/>
        <v>107.59096723060797</v>
      </c>
      <c r="K34" s="28">
        <f t="shared" si="14"/>
        <v>76.73043153397919</v>
      </c>
      <c r="L34" s="15">
        <f t="shared" si="10"/>
        <v>106.43005847433449</v>
      </c>
    </row>
    <row r="35" spans="1:12" ht="15.75">
      <c r="A35" s="32" t="s">
        <v>27</v>
      </c>
      <c r="B35" s="13">
        <v>4</v>
      </c>
      <c r="C35" s="13">
        <v>10</v>
      </c>
      <c r="D35" s="50">
        <f t="shared" si="11"/>
        <v>10535.576000000001</v>
      </c>
      <c r="E35" s="40">
        <v>5337.476</v>
      </c>
      <c r="F35" s="56">
        <v>5198.1</v>
      </c>
      <c r="G35" s="50">
        <f>H35+I35</f>
        <v>10634.39</v>
      </c>
      <c r="H35" s="50">
        <v>6071.016</v>
      </c>
      <c r="I35" s="56">
        <v>4563.374</v>
      </c>
      <c r="J35" s="14">
        <f t="shared" si="13"/>
        <v>100.93790790365898</v>
      </c>
      <c r="K35" s="28">
        <f t="shared" si="14"/>
        <v>113.74319996942374</v>
      </c>
      <c r="L35" s="15">
        <f t="shared" si="10"/>
        <v>87.78926915603778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46">
        <f t="shared" si="11"/>
        <v>0</v>
      </c>
      <c r="E36" s="42"/>
      <c r="F36" s="57"/>
      <c r="G36" s="46">
        <f t="shared" si="12"/>
        <v>0</v>
      </c>
      <c r="H36" s="46"/>
      <c r="I36" s="57"/>
      <c r="J36" s="14" t="e">
        <f t="shared" si="13"/>
        <v>#DIV/0!</v>
      </c>
      <c r="K36" s="28" t="e">
        <f t="shared" si="14"/>
        <v>#DIV/0!</v>
      </c>
      <c r="L36" s="15" t="e">
        <f t="shared" si="10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50">
        <v>33003.155</v>
      </c>
      <c r="E37" s="40">
        <v>32954.952</v>
      </c>
      <c r="F37" s="56">
        <v>48.202</v>
      </c>
      <c r="G37" s="50">
        <v>33412.372</v>
      </c>
      <c r="H37" s="50">
        <v>33412.372</v>
      </c>
      <c r="I37" s="56"/>
      <c r="J37" s="14">
        <f t="shared" si="13"/>
        <v>101.23993297004486</v>
      </c>
      <c r="K37" s="28">
        <f t="shared" si="14"/>
        <v>101.38801598011736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39">
        <f>SUM(D39:D42)</f>
        <v>254444.978</v>
      </c>
      <c r="E38" s="43">
        <f>SUM(E39:E42)</f>
        <v>195075.65300000002</v>
      </c>
      <c r="F38" s="39">
        <f>SUM(F39:F42)</f>
        <v>207919.799</v>
      </c>
      <c r="G38" s="39">
        <f aca="true" t="shared" si="15" ref="D38:I38">SUM(G39:G42)</f>
        <v>314171.173</v>
      </c>
      <c r="H38" s="39">
        <f t="shared" si="15"/>
        <v>218041.43500000003</v>
      </c>
      <c r="I38" s="39">
        <f t="shared" si="15"/>
        <v>226165.088</v>
      </c>
      <c r="J38" s="10">
        <f t="shared" si="13"/>
        <v>123.47312785241924</v>
      </c>
      <c r="K38" s="27">
        <f t="shared" si="14"/>
        <v>111.772756695578</v>
      </c>
      <c r="L38" s="11">
        <f t="shared" si="10"/>
        <v>108.77515709795391</v>
      </c>
    </row>
    <row r="39" spans="1:12" ht="15.75">
      <c r="A39" s="32" t="s">
        <v>31</v>
      </c>
      <c r="B39" s="13">
        <v>5</v>
      </c>
      <c r="C39" s="13">
        <v>1</v>
      </c>
      <c r="D39" s="50">
        <v>35204.792</v>
      </c>
      <c r="E39" s="40">
        <v>15104.866</v>
      </c>
      <c r="F39" s="56">
        <v>23976.707</v>
      </c>
      <c r="G39" s="50">
        <v>42577.786</v>
      </c>
      <c r="H39" s="50">
        <v>21072.064</v>
      </c>
      <c r="I39" s="56">
        <v>24274.645</v>
      </c>
      <c r="J39" s="14">
        <f t="shared" si="13"/>
        <v>120.94315455691374</v>
      </c>
      <c r="K39" s="28">
        <f t="shared" si="14"/>
        <v>139.50513695387963</v>
      </c>
      <c r="L39" s="15">
        <f t="shared" si="10"/>
        <v>101.24261434232818</v>
      </c>
    </row>
    <row r="40" spans="1:12" ht="15.75">
      <c r="A40" s="32" t="s">
        <v>32</v>
      </c>
      <c r="B40" s="13">
        <v>5</v>
      </c>
      <c r="C40" s="13">
        <v>2</v>
      </c>
      <c r="D40" s="50">
        <v>191803.578</v>
      </c>
      <c r="E40" s="40">
        <v>175872.701</v>
      </c>
      <c r="F40" s="56">
        <v>156506.484</v>
      </c>
      <c r="G40" s="50">
        <v>239385.053</v>
      </c>
      <c r="H40" s="50">
        <v>195182.983</v>
      </c>
      <c r="I40" s="56">
        <v>169682.109</v>
      </c>
      <c r="J40" s="14">
        <f t="shared" si="13"/>
        <v>124.80739697149967</v>
      </c>
      <c r="K40" s="28">
        <f t="shared" si="14"/>
        <v>110.97969263575477</v>
      </c>
      <c r="L40" s="15">
        <f t="shared" si="10"/>
        <v>108.41858091962504</v>
      </c>
    </row>
    <row r="41" spans="1:12" ht="15.75">
      <c r="A41" s="32" t="s">
        <v>61</v>
      </c>
      <c r="B41" s="13">
        <v>5</v>
      </c>
      <c r="C41" s="13">
        <v>3</v>
      </c>
      <c r="D41" s="50">
        <v>27436.608</v>
      </c>
      <c r="E41" s="40">
        <v>4098.086</v>
      </c>
      <c r="F41" s="56">
        <v>27436.608</v>
      </c>
      <c r="G41" s="50">
        <v>32208.334</v>
      </c>
      <c r="H41" s="50">
        <v>1786.388</v>
      </c>
      <c r="I41" s="56">
        <v>32208.334</v>
      </c>
      <c r="J41" s="14">
        <f t="shared" si="13"/>
        <v>117.39182190451531</v>
      </c>
      <c r="K41" s="28"/>
      <c r="L41" s="15">
        <f t="shared" si="10"/>
        <v>117.39182190451531</v>
      </c>
    </row>
    <row r="42" spans="1:12" ht="31.5">
      <c r="A42" s="32" t="s">
        <v>33</v>
      </c>
      <c r="B42" s="13">
        <v>5</v>
      </c>
      <c r="C42" s="13">
        <v>5</v>
      </c>
      <c r="D42" s="50">
        <f>E42+F42</f>
        <v>0</v>
      </c>
      <c r="E42" s="40"/>
      <c r="F42" s="56"/>
      <c r="G42" s="50"/>
      <c r="H42" s="50"/>
      <c r="I42" s="56"/>
      <c r="J42" s="14" t="e">
        <f t="shared" si="13"/>
        <v>#DIV/0!</v>
      </c>
      <c r="K42" s="28"/>
      <c r="L42" s="15" t="e">
        <f t="shared" si="10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39">
        <f>D44+D45</f>
        <v>100.434</v>
      </c>
      <c r="E43" s="43">
        <f>E44+E45</f>
        <v>90.6</v>
      </c>
      <c r="F43" s="39">
        <f>F44+F45</f>
        <v>100.434</v>
      </c>
      <c r="G43" s="39">
        <f aca="true" t="shared" si="16" ref="D43:I43">G44+G45</f>
        <v>98.3</v>
      </c>
      <c r="H43" s="39">
        <f t="shared" si="16"/>
        <v>119.7</v>
      </c>
      <c r="I43" s="39">
        <f t="shared" si="16"/>
        <v>1.6</v>
      </c>
      <c r="J43" s="10">
        <f t="shared" si="13"/>
        <v>97.87522153852281</v>
      </c>
      <c r="K43" s="27">
        <f t="shared" si="14"/>
        <v>132.11920529801327</v>
      </c>
      <c r="L43" s="11">
        <f t="shared" si="10"/>
        <v>1.5930860067307886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39">
        <f>E44+F44</f>
        <v>0</v>
      </c>
      <c r="E44" s="41"/>
      <c r="F44" s="56"/>
      <c r="G44" s="39">
        <f>H44+I44</f>
        <v>0</v>
      </c>
      <c r="H44" s="56"/>
      <c r="I44" s="56"/>
      <c r="J44" s="14" t="e">
        <f t="shared" si="13"/>
        <v>#DIV/0!</v>
      </c>
      <c r="K44" s="28" t="e">
        <f t="shared" si="14"/>
        <v>#DIV/0!</v>
      </c>
      <c r="L44" s="15" t="e">
        <f t="shared" si="10"/>
        <v>#DIV/0!</v>
      </c>
    </row>
    <row r="45" spans="1:12" ht="31.5">
      <c r="A45" s="32" t="s">
        <v>36</v>
      </c>
      <c r="B45" s="13">
        <v>6</v>
      </c>
      <c r="C45" s="13">
        <v>5</v>
      </c>
      <c r="D45" s="50">
        <v>100.434</v>
      </c>
      <c r="E45" s="40">
        <v>90.6</v>
      </c>
      <c r="F45" s="56">
        <v>100.434</v>
      </c>
      <c r="G45" s="50">
        <v>98.3</v>
      </c>
      <c r="H45" s="50">
        <v>119.7</v>
      </c>
      <c r="I45" s="56">
        <v>1.6</v>
      </c>
      <c r="J45" s="14">
        <f t="shared" si="13"/>
        <v>97.87522153852281</v>
      </c>
      <c r="K45" s="28">
        <f t="shared" si="14"/>
        <v>132.11920529801327</v>
      </c>
      <c r="L45" s="15">
        <f t="shared" si="10"/>
        <v>1.5930860067307886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39">
        <f>SUM(D47:D54)</f>
        <v>1020836.7699999999</v>
      </c>
      <c r="E46" s="43">
        <f>SUM(E47:E54)</f>
        <v>1020836.7699999999</v>
      </c>
      <c r="F46" s="39">
        <f>SUM(F47:F54)</f>
        <v>0</v>
      </c>
      <c r="G46" s="39">
        <f aca="true" t="shared" si="17" ref="D46:I46">SUM(G47:G54)</f>
        <v>1022740.8119999999</v>
      </c>
      <c r="H46" s="39">
        <f t="shared" si="17"/>
        <v>1022703.8119999999</v>
      </c>
      <c r="I46" s="39">
        <f t="shared" si="17"/>
        <v>37</v>
      </c>
      <c r="J46" s="10">
        <f aca="true" t="shared" si="18" ref="J46:J73">G46/D46*100</f>
        <v>100.18651777208221</v>
      </c>
      <c r="K46" s="27">
        <f aca="true" t="shared" si="19" ref="K46:K73">H46/E46*100</f>
        <v>100.18289329448822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50">
        <f>E47+F47</f>
        <v>137651.952</v>
      </c>
      <c r="E47" s="40">
        <v>137651.952</v>
      </c>
      <c r="F47" s="56"/>
      <c r="G47" s="50">
        <f>H47+I47</f>
        <v>128683.563</v>
      </c>
      <c r="H47" s="50">
        <v>128683.563</v>
      </c>
      <c r="I47" s="56"/>
      <c r="J47" s="14">
        <f t="shared" si="18"/>
        <v>93.48473532725492</v>
      </c>
      <c r="K47" s="28">
        <f t="shared" si="19"/>
        <v>93.48473532725492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50">
        <f aca="true" t="shared" si="20" ref="D48:D54">E48+F48</f>
        <v>748852.4</v>
      </c>
      <c r="E48" s="40">
        <v>748852.4</v>
      </c>
      <c r="F48" s="56"/>
      <c r="G48" s="50">
        <f aca="true" t="shared" si="21" ref="G48:G54">H48+I48</f>
        <v>742287.478</v>
      </c>
      <c r="H48" s="50">
        <v>742287.478</v>
      </c>
      <c r="I48" s="56"/>
      <c r="J48" s="14">
        <f t="shared" si="18"/>
        <v>99.12333565332767</v>
      </c>
      <c r="K48" s="28">
        <f t="shared" si="19"/>
        <v>99.12333565332767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50">
        <f t="shared" si="20"/>
        <v>113545.934</v>
      </c>
      <c r="E49" s="40">
        <v>113545.934</v>
      </c>
      <c r="F49" s="56"/>
      <c r="G49" s="50">
        <f t="shared" si="21"/>
        <v>145200.619</v>
      </c>
      <c r="H49" s="50">
        <v>145200.619</v>
      </c>
      <c r="I49" s="56"/>
      <c r="J49" s="14">
        <f t="shared" si="18"/>
        <v>127.87830782210132</v>
      </c>
      <c r="K49" s="28">
        <f t="shared" si="19"/>
        <v>127.87830782210132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50">
        <f t="shared" si="20"/>
        <v>0</v>
      </c>
      <c r="E50" s="40"/>
      <c r="F50" s="56"/>
      <c r="G50" s="50">
        <f t="shared" si="21"/>
        <v>0</v>
      </c>
      <c r="H50" s="50"/>
      <c r="I50" s="56"/>
      <c r="J50" s="14" t="e">
        <f t="shared" si="18"/>
        <v>#DIV/0!</v>
      </c>
      <c r="K50" s="28" t="e">
        <f t="shared" si="19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5</v>
      </c>
      <c r="D51" s="50">
        <f t="shared" si="20"/>
        <v>0</v>
      </c>
      <c r="E51" s="40"/>
      <c r="F51" s="56"/>
      <c r="G51" s="50">
        <f t="shared" si="21"/>
        <v>0</v>
      </c>
      <c r="H51" s="50"/>
      <c r="I51" s="56"/>
      <c r="J51" s="14" t="e">
        <f t="shared" si="18"/>
        <v>#DIV/0!</v>
      </c>
      <c r="K51" s="28" t="e">
        <f t="shared" si="19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50">
        <f t="shared" si="20"/>
        <v>0</v>
      </c>
      <c r="E52" s="40"/>
      <c r="F52" s="56"/>
      <c r="G52" s="50">
        <f t="shared" si="21"/>
        <v>0</v>
      </c>
      <c r="H52" s="50"/>
      <c r="I52" s="56"/>
      <c r="J52" s="14" t="e">
        <f t="shared" si="18"/>
        <v>#DIV/0!</v>
      </c>
      <c r="K52" s="28" t="e">
        <f t="shared" si="19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50">
        <f t="shared" si="20"/>
        <v>1368.852</v>
      </c>
      <c r="E53" s="40">
        <v>1368.852</v>
      </c>
      <c r="F53" s="56"/>
      <c r="G53" s="50">
        <f t="shared" si="21"/>
        <v>5712.106</v>
      </c>
      <c r="H53" s="50">
        <v>5675.106</v>
      </c>
      <c r="I53" s="56">
        <v>37</v>
      </c>
      <c r="J53" s="14">
        <f t="shared" si="18"/>
        <v>417.2917159780604</v>
      </c>
      <c r="K53" s="28">
        <f t="shared" si="19"/>
        <v>414.5887210596909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50">
        <f t="shared" si="20"/>
        <v>19417.632</v>
      </c>
      <c r="E54" s="40">
        <v>19417.632</v>
      </c>
      <c r="F54" s="56"/>
      <c r="G54" s="50">
        <f t="shared" si="21"/>
        <v>857.046</v>
      </c>
      <c r="H54" s="50">
        <v>857.046</v>
      </c>
      <c r="I54" s="56"/>
      <c r="J54" s="14">
        <f t="shared" si="18"/>
        <v>4.413751378128908</v>
      </c>
      <c r="K54" s="28">
        <f t="shared" si="19"/>
        <v>4.413751378128908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39">
        <f>SUM(D56:D60)</f>
        <v>195200.501</v>
      </c>
      <c r="E55" s="43">
        <f>SUM(E56:E60)</f>
        <v>146650.63</v>
      </c>
      <c r="F55" s="39">
        <f>SUM(F56:F60)</f>
        <v>54313.766</v>
      </c>
      <c r="G55" s="39">
        <f aca="true" t="shared" si="22" ref="D55:I55">SUM(G56:G60)</f>
        <v>165119.11800000002</v>
      </c>
      <c r="H55" s="39">
        <f t="shared" si="22"/>
        <v>115722.31000000001</v>
      </c>
      <c r="I55" s="39">
        <f t="shared" si="22"/>
        <v>49396.808000000005</v>
      </c>
      <c r="J55" s="10">
        <f t="shared" si="18"/>
        <v>84.5894949829048</v>
      </c>
      <c r="K55" s="27">
        <f t="shared" si="19"/>
        <v>78.91020311334496</v>
      </c>
      <c r="L55" s="11">
        <f aca="true" t="shared" si="23" ref="L55:L60">I55/F55*100</f>
        <v>90.94712379178421</v>
      </c>
    </row>
    <row r="56" spans="1:12" ht="15.75">
      <c r="A56" s="32" t="s">
        <v>44</v>
      </c>
      <c r="B56" s="13">
        <v>8</v>
      </c>
      <c r="C56" s="13">
        <v>1</v>
      </c>
      <c r="D56" s="50">
        <v>178442.381</v>
      </c>
      <c r="E56" s="40">
        <v>133343.283</v>
      </c>
      <c r="F56" s="56">
        <v>50862.993</v>
      </c>
      <c r="G56" s="50">
        <f>H56+I56</f>
        <v>148043.992</v>
      </c>
      <c r="H56" s="50">
        <v>101587.494</v>
      </c>
      <c r="I56" s="56">
        <v>46456.498</v>
      </c>
      <c r="J56" s="14">
        <f t="shared" si="18"/>
        <v>82.96459124248068</v>
      </c>
      <c r="K56" s="28">
        <f t="shared" si="19"/>
        <v>76.18493538965889</v>
      </c>
      <c r="L56" s="15">
        <f t="shared" si="23"/>
        <v>91.33654010490496</v>
      </c>
    </row>
    <row r="57" spans="1:12" ht="15.75">
      <c r="A57" s="32" t="s">
        <v>45</v>
      </c>
      <c r="B57" s="13">
        <v>8</v>
      </c>
      <c r="C57" s="13">
        <v>2</v>
      </c>
      <c r="D57" s="50">
        <v>3237.644</v>
      </c>
      <c r="E57" s="40">
        <v>850</v>
      </c>
      <c r="F57" s="56">
        <v>2387.644</v>
      </c>
      <c r="G57" s="50">
        <f>H57+I57</f>
        <v>3716.73</v>
      </c>
      <c r="H57" s="50">
        <v>1375</v>
      </c>
      <c r="I57" s="56">
        <v>2341.73</v>
      </c>
      <c r="J57" s="14">
        <f t="shared" si="18"/>
        <v>114.79736499751054</v>
      </c>
      <c r="K57" s="28">
        <f t="shared" si="19"/>
        <v>161.76470588235296</v>
      </c>
      <c r="L57" s="15">
        <f t="shared" si="23"/>
        <v>98.0770165066484</v>
      </c>
    </row>
    <row r="58" spans="1:12" ht="15.75" customHeight="1" hidden="1">
      <c r="A58" s="33"/>
      <c r="B58" s="13">
        <v>8</v>
      </c>
      <c r="C58" s="13">
        <v>3</v>
      </c>
      <c r="D58" s="50">
        <f>E58+F58</f>
        <v>0</v>
      </c>
      <c r="E58" s="40"/>
      <c r="F58" s="56"/>
      <c r="G58" s="50">
        <f>H58+I58</f>
        <v>0</v>
      </c>
      <c r="H58" s="50"/>
      <c r="I58" s="56"/>
      <c r="J58" s="14" t="e">
        <f t="shared" si="18"/>
        <v>#DIV/0!</v>
      </c>
      <c r="K58" s="28" t="e">
        <f t="shared" si="19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50">
        <f>E59+F59</f>
        <v>0</v>
      </c>
      <c r="E59" s="40"/>
      <c r="F59" s="56"/>
      <c r="G59" s="50">
        <f>H59+I59</f>
        <v>0</v>
      </c>
      <c r="H59" s="50"/>
      <c r="I59" s="56"/>
      <c r="J59" s="14" t="e">
        <f t="shared" si="18"/>
        <v>#DIV/0!</v>
      </c>
      <c r="K59" s="28" t="e">
        <f t="shared" si="19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50">
        <f>E60+F60</f>
        <v>13520.475999999999</v>
      </c>
      <c r="E60" s="40">
        <v>12457.347</v>
      </c>
      <c r="F60" s="56">
        <v>1063.129</v>
      </c>
      <c r="G60" s="50">
        <f>H60+I60</f>
        <v>13358.396</v>
      </c>
      <c r="H60" s="50">
        <v>12759.816</v>
      </c>
      <c r="I60" s="56">
        <v>598.58</v>
      </c>
      <c r="J60" s="14">
        <f t="shared" si="18"/>
        <v>98.80122563732226</v>
      </c>
      <c r="K60" s="28">
        <f t="shared" si="19"/>
        <v>102.42803704512686</v>
      </c>
      <c r="L60" s="15">
        <f t="shared" si="23"/>
        <v>56.3036094396823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39">
        <f>SUM(D62:D67)</f>
        <v>1242.286</v>
      </c>
      <c r="E61" s="43">
        <f>SUM(E62:E67)</f>
        <v>1242.286</v>
      </c>
      <c r="F61" s="39">
        <f>SUM(F62:F67)</f>
        <v>0</v>
      </c>
      <c r="G61" s="39">
        <f aca="true" t="shared" si="24" ref="D61:I61">SUM(G62:G67)</f>
        <v>635.121</v>
      </c>
      <c r="H61" s="39">
        <f t="shared" si="24"/>
        <v>635.121</v>
      </c>
      <c r="I61" s="39">
        <f t="shared" si="24"/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50"/>
      <c r="E62" s="44"/>
      <c r="F62" s="56"/>
      <c r="G62" s="50"/>
      <c r="H62" s="59"/>
      <c r="I62" s="56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50"/>
      <c r="E63" s="44"/>
      <c r="F63" s="56"/>
      <c r="G63" s="50"/>
      <c r="H63" s="59"/>
      <c r="I63" s="56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50"/>
      <c r="E64" s="44"/>
      <c r="F64" s="56"/>
      <c r="G64" s="50"/>
      <c r="H64" s="59"/>
      <c r="I64" s="56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50"/>
      <c r="E65" s="44"/>
      <c r="F65" s="56"/>
      <c r="G65" s="50"/>
      <c r="H65" s="59"/>
      <c r="I65" s="56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50"/>
      <c r="E66" s="44"/>
      <c r="F66" s="56"/>
      <c r="G66" s="50"/>
      <c r="H66" s="59"/>
      <c r="I66" s="56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50">
        <f>E67+F67</f>
        <v>1242.286</v>
      </c>
      <c r="E67" s="44">
        <v>1242.286</v>
      </c>
      <c r="F67" s="56"/>
      <c r="G67" s="50">
        <f>H67+I67</f>
        <v>635.121</v>
      </c>
      <c r="H67" s="59">
        <v>635.121</v>
      </c>
      <c r="I67" s="56">
        <v>0</v>
      </c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39">
        <f>SUM(D69:D73)</f>
        <v>47271.536</v>
      </c>
      <c r="E68" s="43">
        <f>SUM(E69:E73)</f>
        <v>45601.148</v>
      </c>
      <c r="F68" s="39">
        <f>SUM(F69:F73)</f>
        <v>1670.388</v>
      </c>
      <c r="G68" s="39">
        <f aca="true" t="shared" si="25" ref="D68:I68">SUM(G69:G73)</f>
        <v>54430.96</v>
      </c>
      <c r="H68" s="39">
        <f t="shared" si="25"/>
        <v>52417.775</v>
      </c>
      <c r="I68" s="39">
        <f t="shared" si="25"/>
        <v>2013.185</v>
      </c>
      <c r="J68" s="10">
        <f t="shared" si="18"/>
        <v>115.14531704660496</v>
      </c>
      <c r="K68" s="27">
        <f t="shared" si="19"/>
        <v>114.94836708935485</v>
      </c>
      <c r="L68" s="11">
        <f>I68/F68*100</f>
        <v>120.52199848178986</v>
      </c>
    </row>
    <row r="69" spans="1:12" ht="15.75">
      <c r="A69" s="32" t="s">
        <v>52</v>
      </c>
      <c r="B69" s="13">
        <v>10</v>
      </c>
      <c r="C69" s="13">
        <v>1</v>
      </c>
      <c r="D69" s="50">
        <f>E69+F69</f>
        <v>9479.04</v>
      </c>
      <c r="E69" s="40">
        <v>7808.652</v>
      </c>
      <c r="F69" s="56">
        <v>1670.388</v>
      </c>
      <c r="G69" s="50">
        <f>H69+I69</f>
        <v>12037.155999999999</v>
      </c>
      <c r="H69" s="50">
        <v>10023.971</v>
      </c>
      <c r="I69" s="56">
        <v>2013.185</v>
      </c>
      <c r="J69" s="14">
        <f t="shared" si="18"/>
        <v>126.98707886030651</v>
      </c>
      <c r="K69" s="28">
        <f t="shared" si="19"/>
        <v>128.37005670120783</v>
      </c>
      <c r="L69" s="15">
        <f>I69/F69*100</f>
        <v>120.52199848178986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50">
        <f>E70+F70</f>
        <v>0</v>
      </c>
      <c r="E70" s="40"/>
      <c r="F70" s="56"/>
      <c r="G70" s="50">
        <f>H70+I70</f>
        <v>0</v>
      </c>
      <c r="H70" s="50"/>
      <c r="I70" s="56"/>
      <c r="J70" s="14" t="e">
        <f t="shared" si="18"/>
        <v>#DIV/0!</v>
      </c>
      <c r="K70" s="28" t="e">
        <f t="shared" si="19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50">
        <v>16370.499</v>
      </c>
      <c r="E71" s="40">
        <v>16370.499</v>
      </c>
      <c r="F71" s="56"/>
      <c r="G71" s="50">
        <f>H71+I71</f>
        <v>15432.986</v>
      </c>
      <c r="H71" s="50">
        <v>15432.986</v>
      </c>
      <c r="I71" s="56"/>
      <c r="J71" s="14">
        <f t="shared" si="18"/>
        <v>94.27315563196944</v>
      </c>
      <c r="K71" s="28">
        <f t="shared" si="19"/>
        <v>94.27315563196944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50">
        <f>E72+F72</f>
        <v>14605.47</v>
      </c>
      <c r="E72" s="40">
        <v>14605.47</v>
      </c>
      <c r="F72" s="56"/>
      <c r="G72" s="50">
        <f>H72+I72</f>
        <v>17403.233</v>
      </c>
      <c r="H72" s="50">
        <v>17403.233</v>
      </c>
      <c r="I72" s="56"/>
      <c r="J72" s="14">
        <f t="shared" si="18"/>
        <v>119.15558349029509</v>
      </c>
      <c r="K72" s="28">
        <f t="shared" si="19"/>
        <v>119.15558349029509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50">
        <f>E73+F73</f>
        <v>6816.527</v>
      </c>
      <c r="E73" s="40">
        <v>6816.527</v>
      </c>
      <c r="F73" s="56"/>
      <c r="G73" s="50">
        <f>H73+I73</f>
        <v>9557.585</v>
      </c>
      <c r="H73" s="50">
        <v>9557.585</v>
      </c>
      <c r="I73" s="56"/>
      <c r="J73" s="14">
        <f t="shared" si="18"/>
        <v>140.21194370681727</v>
      </c>
      <c r="K73" s="28">
        <f t="shared" si="19"/>
        <v>140.21194370681727</v>
      </c>
      <c r="L73" s="15"/>
    </row>
    <row r="74" spans="1:12" ht="15.75">
      <c r="A74" s="31" t="s">
        <v>50</v>
      </c>
      <c r="B74" s="9">
        <v>11</v>
      </c>
      <c r="C74" s="9"/>
      <c r="D74" s="48">
        <f>D75+D76+D77</f>
        <v>91399.27600000001</v>
      </c>
      <c r="E74" s="45">
        <f>E75+E76+E77</f>
        <v>86227.476</v>
      </c>
      <c r="F74" s="48">
        <f>F75+F76+F77</f>
        <v>5521.8</v>
      </c>
      <c r="G74" s="48">
        <f>G75+G76+G77</f>
        <v>91764.519</v>
      </c>
      <c r="H74" s="48">
        <f>H75+H76+H77</f>
        <v>86648.249</v>
      </c>
      <c r="I74" s="48">
        <f>I75+I76+I77</f>
        <v>5116.27</v>
      </c>
      <c r="J74" s="10">
        <f>G74/D74*100</f>
        <v>100.39961257461162</v>
      </c>
      <c r="K74" s="22">
        <f aca="true" t="shared" si="26" ref="J74:L77">H74/E74*100</f>
        <v>100.48798018858862</v>
      </c>
      <c r="L74" s="10">
        <f t="shared" si="26"/>
        <v>92.65583686479047</v>
      </c>
    </row>
    <row r="75" spans="1:12" ht="15.75">
      <c r="A75" s="32" t="s">
        <v>69</v>
      </c>
      <c r="B75" s="13">
        <v>11</v>
      </c>
      <c r="C75" s="13">
        <v>1</v>
      </c>
      <c r="D75" s="50">
        <f>E75+F75</f>
        <v>83179.6</v>
      </c>
      <c r="E75" s="40">
        <v>77657.8</v>
      </c>
      <c r="F75" s="56">
        <v>5521.8</v>
      </c>
      <c r="G75" s="50">
        <f>H75+I75</f>
        <v>86061.956</v>
      </c>
      <c r="H75" s="50">
        <v>80945.686</v>
      </c>
      <c r="I75" s="56">
        <v>5116.27</v>
      </c>
      <c r="J75" s="14">
        <f t="shared" si="26"/>
        <v>103.46521983755632</v>
      </c>
      <c r="K75" s="21">
        <f t="shared" si="26"/>
        <v>104.23381295890432</v>
      </c>
      <c r="L75" s="14">
        <f t="shared" si="26"/>
        <v>92.65583686479047</v>
      </c>
    </row>
    <row r="76" spans="1:12" ht="15.75">
      <c r="A76" s="32" t="s">
        <v>70</v>
      </c>
      <c r="B76" s="13">
        <v>11</v>
      </c>
      <c r="C76" s="13">
        <v>2</v>
      </c>
      <c r="D76" s="50">
        <v>8219.676</v>
      </c>
      <c r="E76" s="40">
        <v>8569.676</v>
      </c>
      <c r="F76" s="56"/>
      <c r="G76" s="50">
        <f>H76+I76</f>
        <v>5702.563</v>
      </c>
      <c r="H76" s="50">
        <v>5702.563</v>
      </c>
      <c r="I76" s="56"/>
      <c r="J76" s="14">
        <f t="shared" si="26"/>
        <v>69.37698030919954</v>
      </c>
      <c r="K76" s="21">
        <f t="shared" si="26"/>
        <v>66.5435075958531</v>
      </c>
      <c r="L76" s="14"/>
    </row>
    <row r="77" spans="1:12" ht="31.5" customHeight="1" hidden="1">
      <c r="A77" s="32" t="s">
        <v>71</v>
      </c>
      <c r="B77" s="13">
        <v>11</v>
      </c>
      <c r="C77" s="13">
        <v>5</v>
      </c>
      <c r="D77" s="46"/>
      <c r="E77" s="47"/>
      <c r="F77" s="57"/>
      <c r="G77" s="46"/>
      <c r="H77" s="60"/>
      <c r="I77" s="57"/>
      <c r="J77" s="14" t="e">
        <f t="shared" si="26"/>
        <v>#DIV/0!</v>
      </c>
      <c r="K77" s="21" t="e">
        <f t="shared" si="26"/>
        <v>#DIV/0!</v>
      </c>
      <c r="L77" s="14"/>
    </row>
    <row r="78" spans="1:12" ht="15.75">
      <c r="A78" s="31" t="s">
        <v>73</v>
      </c>
      <c r="B78" s="9">
        <v>12</v>
      </c>
      <c r="C78" s="9"/>
      <c r="D78" s="48">
        <f>D79+D80</f>
        <v>25519.811</v>
      </c>
      <c r="E78" s="48">
        <f>E79+E80</f>
        <v>25519.811</v>
      </c>
      <c r="F78" s="48">
        <f>F79+F80</f>
        <v>0</v>
      </c>
      <c r="G78" s="48">
        <f aca="true" t="shared" si="27" ref="D78:I78">G79+G80</f>
        <v>27157.909</v>
      </c>
      <c r="H78" s="48">
        <f t="shared" si="27"/>
        <v>27157.909</v>
      </c>
      <c r="I78" s="48">
        <f t="shared" si="27"/>
        <v>0</v>
      </c>
      <c r="J78" s="10">
        <f aca="true" t="shared" si="28" ref="J78:K80">G78/D78*100</f>
        <v>106.41892684863534</v>
      </c>
      <c r="K78" s="22">
        <f t="shared" si="28"/>
        <v>106.41892684863534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50">
        <f>E79+F79</f>
        <v>16317.488</v>
      </c>
      <c r="E79" s="40">
        <v>16317.488</v>
      </c>
      <c r="F79" s="56"/>
      <c r="G79" s="50">
        <f>H79+I79</f>
        <v>16534.198</v>
      </c>
      <c r="H79" s="50">
        <v>16534.198</v>
      </c>
      <c r="I79" s="56"/>
      <c r="J79" s="14">
        <f t="shared" si="28"/>
        <v>101.32808432278301</v>
      </c>
      <c r="K79" s="21">
        <f t="shared" si="28"/>
        <v>101.32808432278301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50">
        <f>E80+F80</f>
        <v>9202.323</v>
      </c>
      <c r="E80" s="40">
        <v>9202.323</v>
      </c>
      <c r="F80" s="56"/>
      <c r="G80" s="50">
        <f>H80+I80</f>
        <v>10623.711</v>
      </c>
      <c r="H80" s="50">
        <v>10623.711</v>
      </c>
      <c r="I80" s="56"/>
      <c r="J80" s="14">
        <f t="shared" si="28"/>
        <v>115.44596945792924</v>
      </c>
      <c r="K80" s="21">
        <f t="shared" si="28"/>
        <v>115.44596945792924</v>
      </c>
      <c r="L80" s="14"/>
    </row>
    <row r="81" spans="1:12" ht="31.5">
      <c r="A81" s="35" t="s">
        <v>81</v>
      </c>
      <c r="B81" s="19">
        <v>13</v>
      </c>
      <c r="C81" s="19"/>
      <c r="D81" s="48">
        <f>D82</f>
        <v>0</v>
      </c>
      <c r="E81" s="48">
        <f>E82</f>
        <v>0</v>
      </c>
      <c r="F81" s="48">
        <f>F82</f>
        <v>0</v>
      </c>
      <c r="G81" s="48">
        <f aca="true" t="shared" si="29" ref="D81:I81">G82</f>
        <v>0</v>
      </c>
      <c r="H81" s="48">
        <f t="shared" si="29"/>
        <v>0</v>
      </c>
      <c r="I81" s="48">
        <f t="shared" si="29"/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50">
        <f>E82+F82</f>
        <v>0</v>
      </c>
      <c r="E82" s="49">
        <v>0</v>
      </c>
      <c r="F82" s="56"/>
      <c r="G82" s="50">
        <f>H82+I82</f>
        <v>0</v>
      </c>
      <c r="H82" s="59">
        <v>0</v>
      </c>
      <c r="I82" s="56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39">
        <f>SUM(D84:D87)</f>
        <v>0</v>
      </c>
      <c r="E83" s="39">
        <f>SUM(E84:E87)</f>
        <v>428912.47</v>
      </c>
      <c r="F83" s="39">
        <f>SUM(F84:F87)</f>
        <v>0</v>
      </c>
      <c r="G83" s="39">
        <f>SUM(G84:G87)</f>
        <v>0</v>
      </c>
      <c r="H83" s="39">
        <f>SUM(H84:H87)</f>
        <v>383301.23</v>
      </c>
      <c r="I83" s="39">
        <f>SUM(I84:I87)</f>
        <v>0</v>
      </c>
      <c r="J83" s="10">
        <v>0</v>
      </c>
      <c r="K83" s="27">
        <f aca="true" t="shared" si="30" ref="K83:K88">H83/E83*100</f>
        <v>89.36583960825388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50"/>
      <c r="E84" s="50">
        <v>94348.772</v>
      </c>
      <c r="F84" s="56"/>
      <c r="G84" s="50"/>
      <c r="H84" s="50">
        <v>97673.235</v>
      </c>
      <c r="I84" s="56"/>
      <c r="J84" s="14"/>
      <c r="K84" s="28">
        <f t="shared" si="30"/>
        <v>103.52358905105834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50"/>
      <c r="E85" s="50"/>
      <c r="F85" s="56"/>
      <c r="G85" s="50"/>
      <c r="H85" s="50"/>
      <c r="I85" s="56"/>
      <c r="J85" s="14"/>
      <c r="K85" s="28" t="e">
        <f t="shared" si="30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50"/>
      <c r="E86" s="50">
        <v>334473.141</v>
      </c>
      <c r="F86" s="56"/>
      <c r="G86" s="50"/>
      <c r="H86" s="50">
        <v>285627.995</v>
      </c>
      <c r="I86" s="56"/>
      <c r="J86" s="14"/>
      <c r="K86" s="28">
        <f t="shared" si="30"/>
        <v>85.39639211269284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50"/>
      <c r="E87" s="49">
        <v>90.557</v>
      </c>
      <c r="F87" s="56"/>
      <c r="G87" s="50"/>
      <c r="H87" s="59"/>
      <c r="I87" s="56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51">
        <f>D78+D74+D68+D61+D55+D46+D43+D38+D27+D21+D19+D7+D81</f>
        <v>2268409.996</v>
      </c>
      <c r="E88" s="51">
        <f>E78+E74+E68+E61+E55+E46+E43+E38+E27+E21+E19+E7+E81+E83</f>
        <v>2409957.88</v>
      </c>
      <c r="F88" s="51">
        <f>F78+F74+F68+F61+F55+F46+F43+F38+F27+F21+F19+F7+F81</f>
        <v>463368.661</v>
      </c>
      <c r="G88" s="37">
        <f>G78+G74+G68+G61+G55+G46+G43+G38+G27+G21+G19+G7+G81</f>
        <v>2305825.424</v>
      </c>
      <c r="H88" s="37">
        <f>H78+H74+H68+H61+H55+H46+H43+H38+H27+H21+H19+H7+H81+H83</f>
        <v>2349662.111</v>
      </c>
      <c r="I88" s="37">
        <f>I78+I74+I68+I61+I55+I46+I43+I38+I27+I21+I19+I7+I81</f>
        <v>487869.38</v>
      </c>
      <c r="J88" s="37">
        <f>G88/D88*100</f>
        <v>101.64941205804845</v>
      </c>
      <c r="K88" s="38">
        <f t="shared" si="30"/>
        <v>97.49805714446761</v>
      </c>
      <c r="L88" s="38">
        <f>I88/F88*100</f>
        <v>105.28752180760881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Огурцова Елена Владимировна</cp:lastModifiedBy>
  <cp:lastPrinted>2018-08-20T12:54:28Z</cp:lastPrinted>
  <dcterms:created xsi:type="dcterms:W3CDTF">2007-09-13T08:04:48Z</dcterms:created>
  <dcterms:modified xsi:type="dcterms:W3CDTF">2021-08-17T10:04:08Z</dcterms:modified>
  <cp:category/>
  <cp:version/>
  <cp:contentType/>
  <cp:contentStatus/>
</cp:coreProperties>
</file>